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\Downloads\Telegram Desktop\"/>
    </mc:Choice>
  </mc:AlternateContent>
  <xr:revisionPtr revIDLastSave="0" documentId="13_ncr:1_{8941AFBE-A611-4381-AFF0-F7DF5448FD1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 по заказу" sheetId="1" r:id="rId1"/>
    <sheet name="Спецификация" sheetId="2" r:id="rId2"/>
    <sheet name="Цены" sheetId="3" r:id="rId3"/>
    <sheet name="Листы к закупке" sheetId="4" r:id="rId4"/>
    <sheet name="Используемые листы" sheetId="5" r:id="rId5"/>
    <sheet name="КИМ" sheetId="6" r:id="rId6"/>
    <sheet name="Параметры стоимости работы" sheetId="7" r:id="rId7"/>
  </sheets>
  <calcPr calcId="181029"/>
</workbook>
</file>

<file path=xl/calcChain.xml><?xml version="1.0" encoding="utf-8"?>
<calcChain xmlns="http://schemas.openxmlformats.org/spreadsheetml/2006/main">
  <c r="H6" i="7" l="1"/>
  <c r="F6" i="7"/>
  <c r="I6" i="7" s="1"/>
  <c r="F6" i="2" s="1"/>
  <c r="H6" i="2" s="1"/>
  <c r="I6" i="2" s="1"/>
  <c r="H5" i="7"/>
  <c r="F5" i="7"/>
  <c r="I5" i="7" s="1"/>
  <c r="F5" i="2" s="1"/>
  <c r="H5" i="2" s="1"/>
  <c r="I5" i="2" s="1"/>
  <c r="H4" i="7"/>
  <c r="F4" i="7"/>
  <c r="I4" i="7" s="1"/>
  <c r="F4" i="2" s="1"/>
  <c r="H4" i="2" s="1"/>
  <c r="I4" i="2" s="1"/>
  <c r="H3" i="7"/>
  <c r="F3" i="7"/>
  <c r="I3" i="7" s="1"/>
  <c r="F3" i="2" s="1"/>
  <c r="H3" i="2" s="1"/>
  <c r="I3" i="2" s="1"/>
  <c r="I2" i="7"/>
  <c r="F2" i="2" s="1"/>
  <c r="H2" i="7"/>
  <c r="F2" i="7"/>
  <c r="G6" i="2"/>
  <c r="G5" i="2"/>
  <c r="G4" i="2"/>
  <c r="G3" i="2"/>
  <c r="G2" i="2"/>
  <c r="B5" i="1" a="1"/>
  <c r="B5" i="1" s="1"/>
  <c r="H2" i="2" l="1"/>
  <c r="I2" i="2" s="1"/>
  <c r="B4" i="1" a="1"/>
  <c r="B4" i="1" s="1"/>
  <c r="B3" i="1" s="1"/>
</calcChain>
</file>

<file path=xl/sharedStrings.xml><?xml version="1.0" encoding="utf-8"?>
<sst xmlns="http://schemas.openxmlformats.org/spreadsheetml/2006/main" count="105" uniqueCount="46">
  <si>
    <t>Сводная информация по заказу</t>
  </si>
  <si>
    <t>Заказ номер</t>
  </si>
  <si>
    <t>Стоимость заказа</t>
  </si>
  <si>
    <t>Стоимость работы</t>
  </si>
  <si>
    <t>Стоимость материала</t>
  </si>
  <si>
    <t>Имя</t>
  </si>
  <si>
    <t>Номер телефона</t>
  </si>
  <si>
    <t>Электронная почта</t>
  </si>
  <si>
    <t>Комментарий</t>
  </si>
  <si>
    <t>№</t>
  </si>
  <si>
    <t>Изделие</t>
  </si>
  <si>
    <t>Материал</t>
  </si>
  <si>
    <t>Толщина</t>
  </si>
  <si>
    <t>Кол-во</t>
  </si>
  <si>
    <t>Цена за работу одной детали</t>
  </si>
  <si>
    <t>Цена за материал одной детали</t>
  </si>
  <si>
    <t>Цена за одну деталь</t>
  </si>
  <si>
    <t>Цена за комплект</t>
  </si>
  <si>
    <t>Ссылка на файл</t>
  </si>
  <si>
    <t>12Х18Н9Т</t>
  </si>
  <si>
    <t>Ст08</t>
  </si>
  <si>
    <t>Стоимость 1 кг</t>
  </si>
  <si>
    <t>Стоимость реза (1м)</t>
  </si>
  <si>
    <t>Цена врезки</t>
  </si>
  <si>
    <t>Ширина листа</t>
  </si>
  <si>
    <t>Длина листа</t>
  </si>
  <si>
    <t>Используемая ширина листа</t>
  </si>
  <si>
    <t>Используема длина листа</t>
  </si>
  <si>
    <t>Деловой остаток %</t>
  </si>
  <si>
    <t>КИМ</t>
  </si>
  <si>
    <t>КИМ (коэффициент использования материала) показывает, насколько хорошо были уложены детали на лист</t>
  </si>
  <si>
    <t>Если КИМ больше 60-70%, то детали уложены плотно и неделового отхода будет мало</t>
  </si>
  <si>
    <t>В случае низкого показателя КИМ, вы можете отправить заказ на sk@any-cut.pro и мы бесплатно сделаем пересчёт заказа</t>
  </si>
  <si>
    <t>Длина резки</t>
  </si>
  <si>
    <t>Кол-во врезок</t>
  </si>
  <si>
    <t>-</t>
  </si>
  <si>
    <t>Деталь №01.dxf</t>
  </si>
  <si>
    <t>Деталь №02.dxf</t>
  </si>
  <si>
    <t>Деталь №03.dxf</t>
  </si>
  <si>
    <t>Деталь №04.dxf</t>
  </si>
  <si>
    <t>Деталь №05.dxf</t>
  </si>
  <si>
    <t>ORD-012-345-657</t>
  </si>
  <si>
    <t>Семен Карпов</t>
  </si>
  <si>
    <t>+7 985 133 09 50</t>
  </si>
  <si>
    <t>sk@any-cut.pro</t>
  </si>
  <si>
    <t>Демонстрационный отчет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</si>
</sst>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\₽"/>
    <numFmt numFmtId="165" formatCode="0.00\ 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0" fillId="0" borderId="0" xfId="0" applyNumberFormat="1"/>
    <xf numFmtId="0" fontId="2" fillId="0" borderId="0" xfId="1" applyAlignment="1" applyProtection="1"/>
    <xf numFmtId="165" fontId="0" fillId="0" borderId="0" xfId="0" applyNumberFormat="1"/>
    <xf numFmtId="0" fontId="2" fillId="0" borderId="0" xfId="1" applyAlignment="1" applyProtection="1">
      <alignment horizontal="center"/>
    </xf>
    <xf numFmtId="49" fontId="0" fillId="0" borderId="0" xfId="0" applyNumberForma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k@any-cut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tabSelected="1" workbookViewId="0"/>
  </sheetViews>
  <sheetFormatPr defaultRowHeight="14.4" x14ac:dyDescent="0.3"/>
  <cols>
    <col min="1" max="1" width="20.6640625" customWidth="1"/>
    <col min="2" max="2" width="30.6640625" customWidth="1"/>
  </cols>
  <sheetData>
    <row r="1" spans="1:2" x14ac:dyDescent="0.3">
      <c r="B1" s="1" t="s">
        <v>0</v>
      </c>
    </row>
    <row r="2" spans="1:2" x14ac:dyDescent="0.3">
      <c r="A2" s="1" t="s">
        <v>1</v>
      </c>
      <c r="B2" t="s">
        <v>41</v>
      </c>
    </row>
    <row r="3" spans="1:2" s="2" customFormat="1" x14ac:dyDescent="0.3">
      <c r="A3" s="1" t="s">
        <v>2</v>
      </c>
      <c r="B3" s="2">
        <f>B4 + B5</f>
        <v>573022</v>
      </c>
    </row>
    <row r="4" spans="1:2" s="2" customFormat="1" x14ac:dyDescent="0.3">
      <c r="A4" s="1" t="s">
        <v>3</v>
      </c>
      <c r="B4" s="2">
        <f t="array" ref="B4">SUM(Спецификация!E2:E6 * Спецификация!F2:F6)</f>
        <v>301300</v>
      </c>
    </row>
    <row r="5" spans="1:2" s="2" customFormat="1" x14ac:dyDescent="0.3">
      <c r="A5" s="1" t="s">
        <v>4</v>
      </c>
      <c r="B5" s="2">
        <f t="array" ref="B5">SUM(Спецификация!E2:E6 * Спецификация!G2:G6)</f>
        <v>271722</v>
      </c>
    </row>
    <row r="6" spans="1:2" x14ac:dyDescent="0.3">
      <c r="A6" s="1" t="s">
        <v>5</v>
      </c>
      <c r="B6" t="s">
        <v>42</v>
      </c>
    </row>
    <row r="7" spans="1:2" x14ac:dyDescent="0.3">
      <c r="A7" s="1" t="s">
        <v>6</v>
      </c>
      <c r="B7" s="6" t="s">
        <v>43</v>
      </c>
    </row>
    <row r="8" spans="1:2" x14ac:dyDescent="0.3">
      <c r="A8" s="1" t="s">
        <v>7</v>
      </c>
      <c r="B8" s="3" t="s">
        <v>44</v>
      </c>
    </row>
    <row r="9" spans="1:2" x14ac:dyDescent="0.3">
      <c r="A9" s="1" t="s">
        <v>8</v>
      </c>
      <c r="B9" t="s">
        <v>45</v>
      </c>
    </row>
  </sheetData>
  <hyperlinks>
    <hyperlink ref="B8" r:id="rId1" xr:uid="{927E4AD2-9AAA-4E6C-9CB8-EC966FE621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"/>
  <sheetViews>
    <sheetView workbookViewId="0"/>
  </sheetViews>
  <sheetFormatPr defaultRowHeight="14.4" x14ac:dyDescent="0.3"/>
  <cols>
    <col min="1" max="1" width="5.6640625" customWidth="1"/>
    <col min="2" max="2" width="33.6640625" customWidth="1"/>
    <col min="3" max="5" width="11.6640625" customWidth="1"/>
    <col min="6" max="7" width="30.6640625" style="2" customWidth="1"/>
    <col min="8" max="9" width="20.6640625" style="2" customWidth="1"/>
    <col min="10" max="10" width="15.6640625" customWidth="1"/>
  </cols>
  <sheetData>
    <row r="1" spans="1:10" x14ac:dyDescent="0.3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</row>
    <row r="2" spans="1:10" x14ac:dyDescent="0.3">
      <c r="A2">
        <v>1</v>
      </c>
      <c r="B2" t="s">
        <v>36</v>
      </c>
      <c r="C2" t="s">
        <v>19</v>
      </c>
      <c r="D2">
        <v>5</v>
      </c>
      <c r="E2">
        <v>1000</v>
      </c>
      <c r="F2" s="2">
        <f>ROUND('Параметры стоимости работы'!I2, 2)</f>
        <v>51.5</v>
      </c>
      <c r="G2" s="2">
        <f>ROUND(37.6 * Цены!D2 / 250, 2)</f>
        <v>37.6</v>
      </c>
      <c r="H2" s="2">
        <f>F2 + G2</f>
        <v>89.1</v>
      </c>
      <c r="I2" s="2">
        <f>H2 * E2</f>
        <v>89100</v>
      </c>
      <c r="J2" s="5" t="s">
        <v>35</v>
      </c>
    </row>
    <row r="3" spans="1:10" x14ac:dyDescent="0.3">
      <c r="A3">
        <v>2</v>
      </c>
      <c r="B3" t="s">
        <v>37</v>
      </c>
      <c r="C3" t="s">
        <v>19</v>
      </c>
      <c r="D3">
        <v>5</v>
      </c>
      <c r="E3">
        <v>1000</v>
      </c>
      <c r="F3" s="2">
        <f>ROUND('Параметры стоимости работы'!I3, 2)</f>
        <v>100.5</v>
      </c>
      <c r="G3" s="2">
        <f>ROUND(137.16 * Цены!D2 / 250, 2)</f>
        <v>137.16</v>
      </c>
      <c r="H3" s="2">
        <f>F3 + G3</f>
        <v>237.66</v>
      </c>
      <c r="I3" s="2">
        <f>H3 * E3</f>
        <v>237660</v>
      </c>
      <c r="J3" s="5" t="s">
        <v>35</v>
      </c>
    </row>
    <row r="4" spans="1:10" x14ac:dyDescent="0.3">
      <c r="A4">
        <v>3</v>
      </c>
      <c r="B4" t="s">
        <v>38</v>
      </c>
      <c r="C4" t="s">
        <v>20</v>
      </c>
      <c r="D4">
        <v>3</v>
      </c>
      <c r="E4">
        <v>2000</v>
      </c>
      <c r="F4" s="2">
        <f>ROUND('Параметры стоимости работы'!I4, 2)</f>
        <v>48.75</v>
      </c>
      <c r="G4" s="2">
        <f>ROUND(18.67 * Цены!D4 / 55, 2)</f>
        <v>18.670000000000002</v>
      </c>
      <c r="H4" s="2">
        <f>F4 + G4</f>
        <v>67.42</v>
      </c>
      <c r="I4" s="2">
        <f>H4 * E4</f>
        <v>134840</v>
      </c>
      <c r="J4" s="5" t="s">
        <v>35</v>
      </c>
    </row>
    <row r="5" spans="1:10" x14ac:dyDescent="0.3">
      <c r="A5">
        <v>4</v>
      </c>
      <c r="B5" t="s">
        <v>39</v>
      </c>
      <c r="C5" t="s">
        <v>20</v>
      </c>
      <c r="D5">
        <v>1</v>
      </c>
      <c r="E5">
        <v>200</v>
      </c>
      <c r="F5" s="2">
        <f>ROUND('Параметры стоимости работы'!I5, 2)</f>
        <v>143.75</v>
      </c>
      <c r="G5" s="2">
        <f>ROUND(144.87 * Цены!D3 / 55, 2)</f>
        <v>144.87</v>
      </c>
      <c r="H5" s="2">
        <f>F5 + G5</f>
        <v>288.62</v>
      </c>
      <c r="I5" s="2">
        <f>H5 * E5</f>
        <v>57724</v>
      </c>
      <c r="J5" s="5" t="s">
        <v>35</v>
      </c>
    </row>
    <row r="6" spans="1:10" x14ac:dyDescent="0.3">
      <c r="A6">
        <v>5</v>
      </c>
      <c r="B6" t="s">
        <v>40</v>
      </c>
      <c r="C6" t="s">
        <v>20</v>
      </c>
      <c r="D6">
        <v>1</v>
      </c>
      <c r="E6">
        <v>200</v>
      </c>
      <c r="F6" s="2">
        <f>ROUND('Параметры стоимости работы'!I6, 2)</f>
        <v>115.25</v>
      </c>
      <c r="G6" s="2">
        <f>ROUND(153.24 * Цены!D3 / 55, 2)</f>
        <v>153.24</v>
      </c>
      <c r="H6" s="2">
        <f>F6 + G6</f>
        <v>268.49</v>
      </c>
      <c r="I6" s="2">
        <f>H6 * E6</f>
        <v>53698</v>
      </c>
      <c r="J6" s="5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workbookViewId="0"/>
  </sheetViews>
  <sheetFormatPr defaultRowHeight="14.4" x14ac:dyDescent="0.3"/>
  <cols>
    <col min="1" max="1" width="5.6640625" customWidth="1"/>
    <col min="2" max="3" width="11.6640625" customWidth="1"/>
    <col min="4" max="4" width="15.6640625" style="2" customWidth="1"/>
    <col min="5" max="5" width="20.6640625" style="2" customWidth="1"/>
    <col min="6" max="6" width="15.6640625" style="2" customWidth="1"/>
  </cols>
  <sheetData>
    <row r="1" spans="1:6" x14ac:dyDescent="0.3">
      <c r="A1" s="1" t="s">
        <v>9</v>
      </c>
      <c r="B1" s="1" t="s">
        <v>11</v>
      </c>
      <c r="C1" s="1" t="s">
        <v>12</v>
      </c>
      <c r="D1" s="1" t="s">
        <v>21</v>
      </c>
      <c r="E1" s="1" t="s">
        <v>22</v>
      </c>
      <c r="F1" s="1" t="s">
        <v>23</v>
      </c>
    </row>
    <row r="2" spans="1:6" x14ac:dyDescent="0.3">
      <c r="A2">
        <v>1</v>
      </c>
      <c r="B2" t="s">
        <v>19</v>
      </c>
      <c r="C2">
        <v>5</v>
      </c>
      <c r="D2" s="2">
        <v>250</v>
      </c>
      <c r="E2" s="2">
        <v>100</v>
      </c>
      <c r="F2" s="2">
        <v>4.5</v>
      </c>
    </row>
    <row r="3" spans="1:6" x14ac:dyDescent="0.3">
      <c r="A3">
        <v>2</v>
      </c>
      <c r="B3" t="s">
        <v>20</v>
      </c>
      <c r="C3">
        <v>1</v>
      </c>
      <c r="D3" s="2">
        <v>55</v>
      </c>
      <c r="E3" s="2">
        <v>25</v>
      </c>
      <c r="F3" s="2">
        <v>0.75</v>
      </c>
    </row>
    <row r="4" spans="1:6" x14ac:dyDescent="0.3">
      <c r="A4">
        <v>3</v>
      </c>
      <c r="B4" t="s">
        <v>20</v>
      </c>
      <c r="C4">
        <v>3</v>
      </c>
      <c r="D4" s="2">
        <v>55</v>
      </c>
      <c r="E4" s="2">
        <v>40</v>
      </c>
      <c r="F4" s="2">
        <v>1.25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"/>
  <sheetViews>
    <sheetView workbookViewId="0"/>
  </sheetViews>
  <sheetFormatPr defaultRowHeight="14.4" x14ac:dyDescent="0.3"/>
  <cols>
    <col min="1" max="1" width="5.6640625" customWidth="1"/>
    <col min="2" max="3" width="11.6640625" customWidth="1"/>
    <col min="4" max="5" width="17.6640625" customWidth="1"/>
    <col min="6" max="6" width="11.6640625" customWidth="1"/>
  </cols>
  <sheetData>
    <row r="1" spans="1:6" x14ac:dyDescent="0.3">
      <c r="A1" s="1" t="s">
        <v>9</v>
      </c>
      <c r="B1" s="1" t="s">
        <v>11</v>
      </c>
      <c r="C1" s="1" t="s">
        <v>12</v>
      </c>
      <c r="D1" s="1" t="s">
        <v>24</v>
      </c>
      <c r="E1" s="1" t="s">
        <v>25</v>
      </c>
      <c r="F1" s="1" t="s">
        <v>13</v>
      </c>
    </row>
    <row r="2" spans="1:6" x14ac:dyDescent="0.3">
      <c r="A2">
        <v>1</v>
      </c>
      <c r="B2" t="s">
        <v>19</v>
      </c>
      <c r="C2">
        <v>5</v>
      </c>
      <c r="D2">
        <v>1000</v>
      </c>
      <c r="E2">
        <v>2000</v>
      </c>
      <c r="F2">
        <v>7</v>
      </c>
    </row>
    <row r="3" spans="1:6" x14ac:dyDescent="0.3">
      <c r="A3">
        <v>2</v>
      </c>
      <c r="B3" t="s">
        <v>19</v>
      </c>
      <c r="C3">
        <v>5</v>
      </c>
      <c r="D3">
        <v>1250</v>
      </c>
      <c r="E3">
        <v>2500</v>
      </c>
      <c r="F3">
        <v>2</v>
      </c>
    </row>
    <row r="4" spans="1:6" x14ac:dyDescent="0.3">
      <c r="A4">
        <v>3</v>
      </c>
      <c r="B4" t="s">
        <v>20</v>
      </c>
      <c r="C4">
        <v>1</v>
      </c>
      <c r="D4">
        <v>1500</v>
      </c>
      <c r="E4">
        <v>3000</v>
      </c>
      <c r="F4">
        <v>31</v>
      </c>
    </row>
    <row r="5" spans="1:6" x14ac:dyDescent="0.3">
      <c r="A5">
        <v>4</v>
      </c>
      <c r="B5" t="s">
        <v>20</v>
      </c>
      <c r="C5">
        <v>3</v>
      </c>
      <c r="D5">
        <v>1250</v>
      </c>
      <c r="E5">
        <v>2500</v>
      </c>
      <c r="F5">
        <v>1</v>
      </c>
    </row>
    <row r="6" spans="1:6" x14ac:dyDescent="0.3">
      <c r="A6">
        <v>5</v>
      </c>
      <c r="B6" t="s">
        <v>20</v>
      </c>
      <c r="C6">
        <v>3</v>
      </c>
      <c r="D6">
        <v>1500</v>
      </c>
      <c r="E6">
        <v>3000</v>
      </c>
      <c r="F6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"/>
  <sheetViews>
    <sheetView workbookViewId="0"/>
  </sheetViews>
  <sheetFormatPr defaultRowHeight="14.4" x14ac:dyDescent="0.3"/>
  <cols>
    <col min="1" max="1" width="5.6640625" customWidth="1"/>
    <col min="2" max="3" width="11.6640625" customWidth="1"/>
    <col min="4" max="5" width="17.6640625" customWidth="1"/>
    <col min="6" max="6" width="11.6640625" customWidth="1"/>
    <col min="7" max="8" width="27.6640625" customWidth="1"/>
    <col min="9" max="9" width="18.6640625" style="4" customWidth="1"/>
  </cols>
  <sheetData>
    <row r="1" spans="1:9" x14ac:dyDescent="0.3">
      <c r="A1" s="1" t="s">
        <v>9</v>
      </c>
      <c r="B1" s="1" t="s">
        <v>11</v>
      </c>
      <c r="C1" s="1" t="s">
        <v>12</v>
      </c>
      <c r="D1" s="1" t="s">
        <v>24</v>
      </c>
      <c r="E1" s="1" t="s">
        <v>25</v>
      </c>
      <c r="F1" s="1" t="s">
        <v>13</v>
      </c>
      <c r="G1" s="1" t="s">
        <v>26</v>
      </c>
      <c r="H1" s="1" t="s">
        <v>27</v>
      </c>
      <c r="I1" s="1" t="s">
        <v>28</v>
      </c>
    </row>
    <row r="2" spans="1:9" x14ac:dyDescent="0.3">
      <c r="A2">
        <v>1</v>
      </c>
      <c r="B2" t="s">
        <v>19</v>
      </c>
      <c r="C2">
        <v>5</v>
      </c>
      <c r="D2">
        <v>1250</v>
      </c>
      <c r="E2">
        <v>2500</v>
      </c>
      <c r="F2">
        <v>1</v>
      </c>
      <c r="G2">
        <v>1200</v>
      </c>
      <c r="H2">
        <v>200</v>
      </c>
      <c r="I2" s="4">
        <v>0.88</v>
      </c>
    </row>
    <row r="3" spans="1:9" x14ac:dyDescent="0.3">
      <c r="A3">
        <v>2</v>
      </c>
      <c r="B3" t="s">
        <v>19</v>
      </c>
      <c r="C3">
        <v>5</v>
      </c>
      <c r="D3">
        <v>1000</v>
      </c>
      <c r="E3">
        <v>2000</v>
      </c>
      <c r="F3">
        <v>7</v>
      </c>
      <c r="G3">
        <v>1000</v>
      </c>
      <c r="H3">
        <v>2000</v>
      </c>
      <c r="I3" s="4">
        <v>0</v>
      </c>
    </row>
    <row r="4" spans="1:9" x14ac:dyDescent="0.3">
      <c r="A4">
        <v>3</v>
      </c>
      <c r="B4" t="s">
        <v>19</v>
      </c>
      <c r="C4">
        <v>5</v>
      </c>
      <c r="D4">
        <v>1250</v>
      </c>
      <c r="E4">
        <v>2500</v>
      </c>
      <c r="F4">
        <v>1</v>
      </c>
      <c r="G4">
        <v>1200</v>
      </c>
      <c r="H4">
        <v>2500</v>
      </c>
      <c r="I4" s="4">
        <v>0</v>
      </c>
    </row>
    <row r="5" spans="1:9" x14ac:dyDescent="0.3">
      <c r="A5">
        <v>4</v>
      </c>
      <c r="B5" t="s">
        <v>20</v>
      </c>
      <c r="C5">
        <v>1</v>
      </c>
      <c r="D5">
        <v>1500</v>
      </c>
      <c r="E5">
        <v>3000</v>
      </c>
      <c r="F5">
        <v>1</v>
      </c>
      <c r="G5">
        <v>1500</v>
      </c>
      <c r="H5">
        <v>2000</v>
      </c>
      <c r="I5" s="4">
        <v>0.31</v>
      </c>
    </row>
    <row r="6" spans="1:9" x14ac:dyDescent="0.3">
      <c r="A6">
        <v>5</v>
      </c>
      <c r="B6" t="s">
        <v>20</v>
      </c>
      <c r="C6">
        <v>1</v>
      </c>
      <c r="D6">
        <v>1500</v>
      </c>
      <c r="E6">
        <v>3000</v>
      </c>
      <c r="F6">
        <v>30</v>
      </c>
      <c r="G6">
        <v>1500</v>
      </c>
      <c r="H6">
        <v>3000</v>
      </c>
      <c r="I6" s="4">
        <v>0</v>
      </c>
    </row>
    <row r="7" spans="1:9" x14ac:dyDescent="0.3">
      <c r="A7">
        <v>6</v>
      </c>
      <c r="B7" t="s">
        <v>20</v>
      </c>
      <c r="C7">
        <v>3</v>
      </c>
      <c r="D7">
        <v>1250</v>
      </c>
      <c r="E7">
        <v>2500</v>
      </c>
      <c r="F7">
        <v>1</v>
      </c>
      <c r="G7">
        <v>1200</v>
      </c>
      <c r="H7">
        <v>1400</v>
      </c>
      <c r="I7" s="4">
        <v>0.41</v>
      </c>
    </row>
    <row r="8" spans="1:9" x14ac:dyDescent="0.3">
      <c r="A8">
        <v>7</v>
      </c>
      <c r="B8" t="s">
        <v>20</v>
      </c>
      <c r="C8">
        <v>3</v>
      </c>
      <c r="D8">
        <v>1500</v>
      </c>
      <c r="E8">
        <v>3000</v>
      </c>
      <c r="F8">
        <v>6</v>
      </c>
      <c r="G8">
        <v>1500</v>
      </c>
      <c r="H8">
        <v>3000</v>
      </c>
      <c r="I8" s="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8"/>
  <sheetViews>
    <sheetView workbookViewId="0"/>
  </sheetViews>
  <sheetFormatPr defaultRowHeight="14.4" x14ac:dyDescent="0.3"/>
  <cols>
    <col min="1" max="1" width="5.6640625" customWidth="1"/>
    <col min="2" max="4" width="11.6640625" customWidth="1"/>
    <col min="5" max="5" width="11.6640625" style="4" customWidth="1"/>
  </cols>
  <sheetData>
    <row r="1" spans="1:5" x14ac:dyDescent="0.3">
      <c r="A1" s="1" t="s">
        <v>9</v>
      </c>
      <c r="B1" s="1" t="s">
        <v>11</v>
      </c>
      <c r="C1" s="1" t="s">
        <v>12</v>
      </c>
      <c r="D1" s="1" t="s">
        <v>13</v>
      </c>
      <c r="E1" s="1" t="s">
        <v>29</v>
      </c>
    </row>
    <row r="2" spans="1:5" x14ac:dyDescent="0.3">
      <c r="A2">
        <v>1</v>
      </c>
      <c r="B2" t="s">
        <v>19</v>
      </c>
      <c r="C2">
        <v>5</v>
      </c>
      <c r="D2">
        <v>9</v>
      </c>
      <c r="E2" s="4">
        <v>0.73</v>
      </c>
    </row>
    <row r="3" spans="1:5" x14ac:dyDescent="0.3">
      <c r="A3">
        <v>2</v>
      </c>
      <c r="B3" t="s">
        <v>20</v>
      </c>
      <c r="C3">
        <v>1</v>
      </c>
      <c r="D3">
        <v>31</v>
      </c>
      <c r="E3" s="4">
        <v>0.75</v>
      </c>
    </row>
    <row r="4" spans="1:5" x14ac:dyDescent="0.3">
      <c r="A4">
        <v>3</v>
      </c>
      <c r="B4" t="s">
        <v>20</v>
      </c>
      <c r="C4">
        <v>3</v>
      </c>
      <c r="D4">
        <v>7</v>
      </c>
      <c r="E4" s="4">
        <v>0.82</v>
      </c>
    </row>
    <row r="6" spans="1:5" x14ac:dyDescent="0.3">
      <c r="A6" t="s">
        <v>30</v>
      </c>
    </row>
    <row r="7" spans="1:5" x14ac:dyDescent="0.3">
      <c r="A7" t="s">
        <v>31</v>
      </c>
    </row>
    <row r="8" spans="1:5" x14ac:dyDescent="0.3">
      <c r="A8" t="s">
        <v>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6"/>
  <sheetViews>
    <sheetView workbookViewId="0"/>
  </sheetViews>
  <sheetFormatPr defaultRowHeight="14.4" x14ac:dyDescent="0.3"/>
  <cols>
    <col min="1" max="1" width="5.6640625" customWidth="1"/>
    <col min="2" max="2" width="33.6640625" customWidth="1"/>
    <col min="3" max="4" width="11.6640625" customWidth="1"/>
    <col min="5" max="5" width="15.6640625" customWidth="1"/>
    <col min="6" max="6" width="20.6640625" style="2" customWidth="1"/>
    <col min="7" max="7" width="15.6640625" customWidth="1"/>
    <col min="8" max="8" width="15.6640625" style="2" customWidth="1"/>
    <col min="9" max="9" width="28.6640625" style="2" customWidth="1"/>
  </cols>
  <sheetData>
    <row r="1" spans="1:9" x14ac:dyDescent="0.3">
      <c r="A1" s="1" t="s">
        <v>9</v>
      </c>
      <c r="B1" s="1" t="s">
        <v>10</v>
      </c>
      <c r="C1" s="1" t="s">
        <v>11</v>
      </c>
      <c r="D1" s="1" t="s">
        <v>12</v>
      </c>
      <c r="E1" s="1" t="s">
        <v>33</v>
      </c>
      <c r="F1" s="1" t="s">
        <v>22</v>
      </c>
      <c r="G1" s="1" t="s">
        <v>34</v>
      </c>
      <c r="H1" s="1" t="s">
        <v>23</v>
      </c>
      <c r="I1" s="1" t="s">
        <v>14</v>
      </c>
    </row>
    <row r="2" spans="1:9" x14ac:dyDescent="0.3">
      <c r="A2">
        <v>1</v>
      </c>
      <c r="B2" t="s">
        <v>36</v>
      </c>
      <c r="C2" t="s">
        <v>19</v>
      </c>
      <c r="D2">
        <v>5</v>
      </c>
      <c r="E2">
        <v>0.28999999999999998</v>
      </c>
      <c r="F2" s="2">
        <f>Цены!E2</f>
        <v>100</v>
      </c>
      <c r="G2">
        <v>5</v>
      </c>
      <c r="H2" s="2">
        <f>Цены!F2</f>
        <v>4.5</v>
      </c>
      <c r="I2" s="2">
        <f>ROUND(E2 * F2 + G2 * H2, 2)</f>
        <v>51.5</v>
      </c>
    </row>
    <row r="3" spans="1:9" x14ac:dyDescent="0.3">
      <c r="A3">
        <v>2</v>
      </c>
      <c r="B3" t="s">
        <v>37</v>
      </c>
      <c r="C3" t="s">
        <v>19</v>
      </c>
      <c r="D3">
        <v>5</v>
      </c>
      <c r="E3">
        <v>0.69</v>
      </c>
      <c r="F3" s="2">
        <f>Цены!E2</f>
        <v>100</v>
      </c>
      <c r="G3">
        <v>7</v>
      </c>
      <c r="H3" s="2">
        <f>Цены!F2</f>
        <v>4.5</v>
      </c>
      <c r="I3" s="2">
        <f>ROUND(E3 * F3 + G3 * H3, 2)</f>
        <v>100.5</v>
      </c>
    </row>
    <row r="4" spans="1:9" x14ac:dyDescent="0.3">
      <c r="A4">
        <v>3</v>
      </c>
      <c r="B4" t="s">
        <v>38</v>
      </c>
      <c r="C4" t="s">
        <v>20</v>
      </c>
      <c r="D4">
        <v>3</v>
      </c>
      <c r="E4">
        <v>0.75</v>
      </c>
      <c r="F4" s="2">
        <f>Цены!E4</f>
        <v>40</v>
      </c>
      <c r="G4">
        <v>15</v>
      </c>
      <c r="H4" s="2">
        <f>Цены!F4</f>
        <v>1.25</v>
      </c>
      <c r="I4" s="2">
        <f>ROUND(E4 * F4 + G4 * H4, 2)</f>
        <v>48.75</v>
      </c>
    </row>
    <row r="5" spans="1:9" x14ac:dyDescent="0.3">
      <c r="A5">
        <v>4</v>
      </c>
      <c r="B5" t="s">
        <v>39</v>
      </c>
      <c r="C5" t="s">
        <v>20</v>
      </c>
      <c r="D5">
        <v>1</v>
      </c>
      <c r="E5">
        <v>4.79</v>
      </c>
      <c r="F5" s="2">
        <f>Цены!E3</f>
        <v>25</v>
      </c>
      <c r="G5">
        <v>32</v>
      </c>
      <c r="H5" s="2">
        <f>Цены!F3</f>
        <v>0.75</v>
      </c>
      <c r="I5" s="2">
        <f>ROUND(E5 * F5 + G5 * H5, 2)</f>
        <v>143.75</v>
      </c>
    </row>
    <row r="6" spans="1:9" x14ac:dyDescent="0.3">
      <c r="A6">
        <v>5</v>
      </c>
      <c r="B6" t="s">
        <v>40</v>
      </c>
      <c r="C6" t="s">
        <v>20</v>
      </c>
      <c r="D6">
        <v>1</v>
      </c>
      <c r="E6">
        <v>4.4000000000000004</v>
      </c>
      <c r="F6" s="2">
        <f>Цены!E3</f>
        <v>25</v>
      </c>
      <c r="G6">
        <v>7</v>
      </c>
      <c r="H6" s="2">
        <f>Цены!F3</f>
        <v>0.75</v>
      </c>
      <c r="I6" s="2">
        <f>ROUND(E6 * F6 + G6 * H6, 2)</f>
        <v>115.25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Сводная информация по заказу</vt:lpstr>
      <vt:lpstr>Спецификация</vt:lpstr>
      <vt:lpstr>Цены</vt:lpstr>
      <vt:lpstr>Листы к закупке</vt:lpstr>
      <vt:lpstr>Используемые листы</vt:lpstr>
      <vt:lpstr>КИМ</vt:lpstr>
      <vt:lpstr>Параметры стоимости работы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Sam</cp:lastModifiedBy>
  <dcterms:created xsi:type="dcterms:W3CDTF">2021-07-28T06:55:49Z</dcterms:created>
  <dcterms:modified xsi:type="dcterms:W3CDTF">2021-07-29T18:22:37Z</dcterms:modified>
</cp:coreProperties>
</file>